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3995" windowHeight="7935" activeTab="0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  <sheet name="Feuil7" sheetId="7" r:id="rId7"/>
  </sheets>
  <externalReferences>
    <externalReference r:id="rId10"/>
    <externalReference r:id="rId11"/>
    <externalReference r:id="rId12"/>
  </externalReferences>
  <definedNames/>
  <calcPr fullCalcOnLoad="1"/>
</workbook>
</file>

<file path=xl/sharedStrings.xml><?xml version="1.0" encoding="utf-8"?>
<sst xmlns="http://schemas.openxmlformats.org/spreadsheetml/2006/main" count="149" uniqueCount="34">
  <si>
    <t>Points gagnés</t>
  </si>
  <si>
    <t>Total</t>
  </si>
  <si>
    <t>Ligne 1</t>
  </si>
  <si>
    <t>Ligne 2</t>
  </si>
  <si>
    <t>Ligne 3</t>
  </si>
  <si>
    <t>Piste 1</t>
  </si>
  <si>
    <t>Handicap</t>
  </si>
  <si>
    <t>Piste 2</t>
  </si>
  <si>
    <t>Piste 3</t>
  </si>
  <si>
    <t>Piste 4</t>
  </si>
  <si>
    <t>Piste 5</t>
  </si>
  <si>
    <t>Piste 6</t>
  </si>
  <si>
    <t>Ligne 4</t>
  </si>
  <si>
    <t>Ligne 5</t>
  </si>
  <si>
    <t>Ligne 6</t>
  </si>
  <si>
    <t>Equipe 6</t>
  </si>
  <si>
    <t>Total scratch</t>
  </si>
  <si>
    <t>Total
scratch</t>
  </si>
  <si>
    <t>Total général</t>
  </si>
  <si>
    <t>Total points</t>
  </si>
  <si>
    <t>Equipe 1</t>
  </si>
  <si>
    <t>Equipe 2</t>
  </si>
  <si>
    <t>Equipe 3</t>
  </si>
  <si>
    <t>Equipe 4</t>
  </si>
  <si>
    <t>Equipe 5</t>
  </si>
  <si>
    <t>2 ème Période</t>
  </si>
  <si>
    <t>4 ème Journée</t>
  </si>
  <si>
    <t>Morel Anne-Gaelle</t>
  </si>
  <si>
    <t>Gadais Cathy</t>
  </si>
  <si>
    <t>Gadais Alain</t>
  </si>
  <si>
    <t>Delafosse Florian</t>
  </si>
  <si>
    <t>Résultats Doublette Journée du  08/02/2024</t>
  </si>
  <si>
    <t>Ganné Gilles</t>
  </si>
  <si>
    <t>Niobey Hubert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</si>
</sst>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41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sz val="14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4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0" fillId="27" borderId="3" applyNumberFormat="0" applyFont="0" applyAlignment="0" applyProtection="0"/>
    <xf numFmtId="0" fontId="29" fillId="28" borderId="1" applyNumberFormat="0" applyAlignment="0" applyProtection="0"/>
    <xf numFmtId="0" fontId="30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0" borderId="0" applyNumberFormat="0" applyBorder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74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 vertical="center"/>
    </xf>
    <xf numFmtId="0" fontId="1" fillId="0" borderId="0" xfId="0" applyFont="1" applyAlignment="1" quotePrefix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2" xfId="0" applyBorder="1" applyAlignment="1">
      <alignment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 quotePrefix="1">
      <alignment horizontal="center" vertical="center"/>
    </xf>
    <xf numFmtId="0" fontId="5" fillId="0" borderId="21" xfId="0" applyFont="1" applyBorder="1" applyAlignment="1" quotePrefix="1">
      <alignment horizontal="center" vertical="center"/>
    </xf>
    <xf numFmtId="0" fontId="5" fillId="0" borderId="22" xfId="0" applyFont="1" applyBorder="1" applyAlignment="1" quotePrefix="1">
      <alignment horizontal="center" vertical="center"/>
    </xf>
    <xf numFmtId="0" fontId="5" fillId="0" borderId="23" xfId="0" applyFont="1" applyBorder="1" applyAlignment="1" quotePrefix="1">
      <alignment horizontal="center" vertical="center"/>
    </xf>
    <xf numFmtId="0" fontId="5" fillId="0" borderId="11" xfId="0" applyFont="1" applyBorder="1" applyAlignment="1" quotePrefix="1">
      <alignment horizontal="center" vertical="center" wrapText="1"/>
    </xf>
    <xf numFmtId="0" fontId="6" fillId="0" borderId="19" xfId="0" applyFont="1" applyBorder="1" applyAlignment="1">
      <alignment horizontal="center" vertical="center"/>
    </xf>
    <xf numFmtId="0" fontId="6" fillId="0" borderId="19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25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6" fillId="0" borderId="26" xfId="0" applyFont="1" applyBorder="1" applyAlignment="1">
      <alignment horizontal="left" vertical="center"/>
    </xf>
    <xf numFmtId="0" fontId="5" fillId="0" borderId="27" xfId="0" applyFont="1" applyBorder="1" applyAlignment="1">
      <alignment horizontal="center" vertical="center"/>
    </xf>
    <xf numFmtId="0" fontId="5" fillId="0" borderId="28" xfId="0" applyFont="1" applyBorder="1" applyAlignment="1">
      <alignment horizontal="center" vertical="center"/>
    </xf>
    <xf numFmtId="0" fontId="5" fillId="0" borderId="29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vertical="center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6" fillId="0" borderId="33" xfId="0" applyFont="1" applyBorder="1" applyAlignment="1" quotePrefix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6" fillId="0" borderId="0" xfId="0" applyFont="1" applyBorder="1" applyAlignment="1">
      <alignment/>
    </xf>
    <xf numFmtId="0" fontId="6" fillId="0" borderId="35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6" fillId="0" borderId="0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6" fillId="0" borderId="19" xfId="0" applyFont="1" applyBorder="1" applyAlignment="1" quotePrefix="1">
      <alignment horizontal="center" vertical="center"/>
    </xf>
    <xf numFmtId="0" fontId="5" fillId="0" borderId="10" xfId="0" applyFont="1" applyBorder="1" applyAlignment="1">
      <alignment/>
    </xf>
    <xf numFmtId="0" fontId="5" fillId="0" borderId="39" xfId="0" applyFont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40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6" fillId="0" borderId="3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10" xfId="0" applyFont="1" applyBorder="1" applyAlignment="1">
      <alignment vertical="center"/>
    </xf>
    <xf numFmtId="0" fontId="6" fillId="0" borderId="30" xfId="0" applyFont="1" applyBorder="1" applyAlignment="1">
      <alignment horizontal="center" vertical="center"/>
    </xf>
    <xf numFmtId="0" fontId="5" fillId="33" borderId="42" xfId="0" applyFont="1" applyFill="1" applyBorder="1" applyAlignment="1" quotePrefix="1">
      <alignment horizontal="center" vertical="center"/>
    </xf>
    <xf numFmtId="0" fontId="5" fillId="33" borderId="23" xfId="0" applyFont="1" applyFill="1" applyBorder="1" applyAlignment="1">
      <alignment horizontal="center" vertical="center"/>
    </xf>
    <xf numFmtId="0" fontId="5" fillId="33" borderId="43" xfId="0" applyFont="1" applyFill="1" applyBorder="1" applyAlignment="1">
      <alignment horizontal="center" vertical="center"/>
    </xf>
    <xf numFmtId="0" fontId="4" fillId="0" borderId="0" xfId="0" applyFont="1" applyAlignment="1" quotePrefix="1">
      <alignment horizontal="center"/>
    </xf>
    <xf numFmtId="0" fontId="1" fillId="0" borderId="0" xfId="0" applyFont="1" applyAlignment="1" quotePrefix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5" fillId="33" borderId="42" xfId="0" applyFont="1" applyFill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externalLink" Target="externalLinks/externalLink1.xml" /><Relationship Id="rId11" Type="http://schemas.openxmlformats.org/officeDocument/2006/relationships/externalLink" Target="externalLinks/externalLink2.xml" /><Relationship Id="rId12" Type="http://schemas.openxmlformats.org/officeDocument/2006/relationships/externalLink" Target="externalLinks/externalLink3.xml" /><Relationship Id="rId1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Calcul%20Valeur%20Handicap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1-J1%20Saisie%20R&#233;sultat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Doublette%20P2-J1%20Saisie%20R&#233;sultat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1J1"/>
      <sheetName val="P1J2"/>
      <sheetName val="P1J3"/>
      <sheetName val="P1J4"/>
      <sheetName val="P1J5"/>
      <sheetName val="P2J1"/>
      <sheetName val="P2J2"/>
      <sheetName val="P2J3"/>
      <sheetName val="P2J4"/>
      <sheetName val="P2J5"/>
      <sheetName val="P3J1"/>
      <sheetName val="P3J2"/>
      <sheetName val="P3J3"/>
      <sheetName val="P3J4"/>
      <sheetName val="P3J5"/>
    </sheetNames>
    <sheetDataSet>
      <sheetData sheetId="8">
        <row r="8">
          <cell r="D8">
            <v>36</v>
          </cell>
        </row>
        <row r="9">
          <cell r="D9">
            <v>34</v>
          </cell>
        </row>
        <row r="10">
          <cell r="D10">
            <v>23</v>
          </cell>
        </row>
        <row r="11">
          <cell r="D11">
            <v>38</v>
          </cell>
        </row>
        <row r="12">
          <cell r="D12">
            <v>46</v>
          </cell>
        </row>
        <row r="13">
          <cell r="D13">
            <v>36</v>
          </cell>
        </row>
        <row r="14">
          <cell r="D14">
            <v>41</v>
          </cell>
        </row>
        <row r="15">
          <cell r="D15">
            <v>42</v>
          </cell>
        </row>
        <row r="16">
          <cell r="D16">
            <v>27</v>
          </cell>
        </row>
        <row r="17">
          <cell r="D17">
            <v>18</v>
          </cell>
        </row>
        <row r="18">
          <cell r="D18">
            <v>39</v>
          </cell>
        </row>
        <row r="19">
          <cell r="D19">
            <v>35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3">
          <cell r="A3" t="str">
            <v>Mercier Régine</v>
          </cell>
        </row>
        <row r="5">
          <cell r="A5" t="str">
            <v>Lecarpentier Denis</v>
          </cell>
        </row>
        <row r="9">
          <cell r="A9" t="str">
            <v>Levesque Bernard</v>
          </cell>
        </row>
        <row r="11">
          <cell r="A11" t="str">
            <v>Mercier Guy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euil1"/>
      <sheetName val="Feuil2"/>
      <sheetName val="Feuil3"/>
      <sheetName val="Feuil4"/>
      <sheetName val="Feuil5"/>
      <sheetName val="Feuil6"/>
      <sheetName val="Feuil7"/>
    </sheetNames>
    <sheetDataSet>
      <sheetData sheetId="6">
        <row r="4">
          <cell r="A4" t="str">
            <v>Delafosse Nicolas</v>
          </cell>
        </row>
        <row r="6">
          <cell r="A6" t="str">
            <v>Canteux Thierry</v>
          </cell>
        </row>
        <row r="10">
          <cell r="A10" t="str">
            <v>Gresselin Cyrille</v>
          </cell>
        </row>
        <row r="12">
          <cell r="A12" t="str">
            <v>Clavier Fanfan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tabSelected="1"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">
        <v>31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7" t="s">
        <v>25</v>
      </c>
      <c r="C3" s="68"/>
      <c r="D3" s="68"/>
      <c r="E3" s="68"/>
      <c r="F3" s="68"/>
      <c r="G3" s="68"/>
      <c r="H3" s="68"/>
      <c r="I3" s="68"/>
    </row>
    <row r="4" spans="2:9" ht="18">
      <c r="B4" s="69" t="s">
        <v>26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71" t="s">
        <v>5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Feuil7!B4</f>
        <v>23</v>
      </c>
      <c r="C9" s="23" t="str">
        <f>Feuil7!A4</f>
        <v>Delafosse Nicolas</v>
      </c>
      <c r="D9" s="24">
        <v>236</v>
      </c>
      <c r="E9" s="25">
        <v>206</v>
      </c>
      <c r="F9" s="26">
        <v>194</v>
      </c>
      <c r="G9" s="27">
        <f aca="true" t="shared" si="0" ref="G9:G14">IF(SUM($D$9:$F$11)=0," ",D9+E9+F9)</f>
        <v>636</v>
      </c>
    </row>
    <row r="10" spans="2:7" ht="30" customHeight="1">
      <c r="B10" s="28">
        <f>Feuil7!B5</f>
        <v>38</v>
      </c>
      <c r="C10" s="29" t="str">
        <f>Feuil7!A5</f>
        <v>Lecarpentier Denis</v>
      </c>
      <c r="D10" s="30">
        <v>157</v>
      </c>
      <c r="E10" s="31">
        <v>138</v>
      </c>
      <c r="F10" s="32">
        <v>145</v>
      </c>
      <c r="G10" s="33">
        <f t="shared" si="0"/>
        <v>440</v>
      </c>
    </row>
    <row r="11" spans="2:7" ht="30" customHeight="1" thickBot="1">
      <c r="B11" s="34"/>
      <c r="C11" s="35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61</v>
      </c>
      <c r="C12" s="39" t="s">
        <v>16</v>
      </c>
      <c r="D12" s="40">
        <f>IF(SUM($D$9:$F$11)=0," ",D9+D10+D11)</f>
        <v>393</v>
      </c>
      <c r="E12" s="25">
        <f>IF(SUM($D$9:$F$11)=0," ",E9+E10+E11)</f>
        <v>344</v>
      </c>
      <c r="F12" s="41">
        <f>IF(SUM($D$9:$F$11)=0," ",F9+F10+F11)</f>
        <v>339</v>
      </c>
      <c r="G12" s="27">
        <f t="shared" si="0"/>
        <v>1076</v>
      </c>
    </row>
    <row r="13" spans="2:7" ht="30" customHeight="1" thickBot="1">
      <c r="B13" s="42"/>
      <c r="C13" s="43" t="s">
        <v>6</v>
      </c>
      <c r="D13" s="44">
        <f>$B$12</f>
        <v>61</v>
      </c>
      <c r="E13" s="30">
        <f>$B$12</f>
        <v>61</v>
      </c>
      <c r="F13" s="30">
        <f>$B$12</f>
        <v>61</v>
      </c>
      <c r="G13" s="33">
        <f>D13+E13+F13</f>
        <v>183</v>
      </c>
    </row>
    <row r="14" spans="2:9" ht="30" customHeight="1" thickBot="1">
      <c r="B14" s="42"/>
      <c r="C14" s="43" t="s">
        <v>18</v>
      </c>
      <c r="D14" s="45">
        <f>IF(SUM($D$9:$F$11)=0," ",D12+D13)</f>
        <v>454</v>
      </c>
      <c r="E14" s="37">
        <f>IF(SUM($D$9:$F$11)=0," ",E12+E13)</f>
        <v>405</v>
      </c>
      <c r="F14" s="46">
        <f>IF(SUM($D$9:$F$11)=0," ",F12+F13)</f>
        <v>400</v>
      </c>
      <c r="G14" s="38">
        <f t="shared" si="0"/>
        <v>1259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1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5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7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6" t="str">
        <f>Feuil7!C2</f>
        <v>Equipe 1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51">
        <f>Feuil7!B2</f>
        <v>36</v>
      </c>
      <c r="C20" s="23" t="str">
        <f>Feuil7!A2</f>
        <v>Morel Anne-Gaelle</v>
      </c>
      <c r="D20" s="24">
        <v>168</v>
      </c>
      <c r="E20" s="25">
        <v>154</v>
      </c>
      <c r="F20" s="26">
        <v>174</v>
      </c>
      <c r="G20" s="27">
        <f aca="true" t="shared" si="1" ref="G20:G25">IF(SUM($D$20:$F$22)=0," ",D20+E20+F20)</f>
        <v>496</v>
      </c>
    </row>
    <row r="21" spans="2:7" ht="30" customHeight="1">
      <c r="B21" s="28">
        <f>Feuil7!B3</f>
        <v>34</v>
      </c>
      <c r="C21" s="29" t="str">
        <f>Feuil7!A3</f>
        <v>Mercier Régine</v>
      </c>
      <c r="D21" s="30">
        <v>165</v>
      </c>
      <c r="E21" s="31">
        <v>181</v>
      </c>
      <c r="F21" s="32">
        <v>204</v>
      </c>
      <c r="G21" s="33">
        <f t="shared" si="1"/>
        <v>550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333</v>
      </c>
      <c r="E23" s="25">
        <f>IF(SUM($D$20:$F$22)=0," ",E20+E21+E22)</f>
        <v>335</v>
      </c>
      <c r="F23" s="41">
        <f>IF(SUM($D$20:$F$22)=0," ",F20+F21+F22)</f>
        <v>378</v>
      </c>
      <c r="G23" s="27">
        <f t="shared" si="1"/>
        <v>1046</v>
      </c>
    </row>
    <row r="24" spans="2:7" ht="30" customHeight="1" thickBot="1">
      <c r="B24" s="54"/>
      <c r="C24" s="43" t="s">
        <v>6</v>
      </c>
      <c r="D24" s="44">
        <f>$B$23</f>
        <v>70</v>
      </c>
      <c r="E24" s="31">
        <f>$B$23</f>
        <v>70</v>
      </c>
      <c r="F24" s="55">
        <f>$B$23</f>
        <v>70</v>
      </c>
      <c r="G24" s="33">
        <f>D24+E24+F24</f>
        <v>210</v>
      </c>
    </row>
    <row r="25" spans="2:9" ht="30" customHeight="1" thickBot="1">
      <c r="B25" s="54"/>
      <c r="C25" s="43" t="s">
        <v>18</v>
      </c>
      <c r="D25" s="56">
        <f>IF(SUM($D$20:$F$22)=0," ",D23+D24)</f>
        <v>403</v>
      </c>
      <c r="E25" s="57">
        <f>IF(SUM($D$20:$F$22)=0," ",E23+E24)</f>
        <v>405</v>
      </c>
      <c r="F25" s="58">
        <f>IF(SUM($D$20:$F$22)=0," ",F23+F24)</f>
        <v>448</v>
      </c>
      <c r="G25" s="38">
        <f t="shared" si="1"/>
        <v>1256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1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3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1">
      <selection activeCell="A2" sqref="A2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tr">
        <f>Feuil1!B1</f>
        <v>Résultats Doublette Journée du  08/02/2024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8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8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/>
      <c r="C9" s="59" t="str">
        <f>Feuil7!A8</f>
        <v>Gadais Alain</v>
      </c>
      <c r="D9" s="24"/>
      <c r="E9" s="25"/>
      <c r="F9" s="26"/>
      <c r="G9" s="27">
        <f aca="true" t="shared" si="0" ref="G9:G14">IF(SUM($D$9:$F$11)=0," ",D9+E9+F9)</f>
        <v>0</v>
      </c>
    </row>
    <row r="10" spans="2:7" ht="30" customHeight="1">
      <c r="B10" s="28">
        <f>Feuil7!B9</f>
        <v>42</v>
      </c>
      <c r="C10" s="59" t="str">
        <f>Feuil7!A9</f>
        <v>Levesque Bernard</v>
      </c>
      <c r="D10" s="30">
        <v>163</v>
      </c>
      <c r="E10" s="31">
        <v>164</v>
      </c>
      <c r="F10" s="32">
        <v>153</v>
      </c>
      <c r="G10" s="33">
        <f t="shared" si="0"/>
        <v>480</v>
      </c>
    </row>
    <row r="11" spans="2:7" ht="30" customHeight="1" thickBot="1">
      <c r="B11" s="34">
        <v>30</v>
      </c>
      <c r="C11" s="35" t="s">
        <v>32</v>
      </c>
      <c r="D11" s="36">
        <v>147</v>
      </c>
      <c r="E11" s="37">
        <v>209</v>
      </c>
      <c r="F11" s="15">
        <v>183</v>
      </c>
      <c r="G11" s="38">
        <f t="shared" si="0"/>
        <v>539</v>
      </c>
    </row>
    <row r="12" spans="2:7" ht="30" customHeight="1" thickBot="1">
      <c r="B12" s="16">
        <f>SUM(B9:B11)</f>
        <v>72</v>
      </c>
      <c r="C12" s="39" t="s">
        <v>16</v>
      </c>
      <c r="D12" s="40">
        <f>IF(SUM($D$9:$F$11)=0," ",D9+D10+D11)</f>
        <v>310</v>
      </c>
      <c r="E12" s="25">
        <f>IF(SUM($D$9:$F$11)=0," ",E9+E10+E11)</f>
        <v>373</v>
      </c>
      <c r="F12" s="41">
        <f>IF(SUM($D$9:$F$11)=0," ",F9+F10+F11)</f>
        <v>336</v>
      </c>
      <c r="G12" s="27">
        <f t="shared" si="0"/>
        <v>1019</v>
      </c>
    </row>
    <row r="13" spans="2:7" ht="30" customHeight="1" thickBot="1">
      <c r="B13" s="42"/>
      <c r="C13" s="43" t="s">
        <v>6</v>
      </c>
      <c r="D13" s="44">
        <f>$B$12</f>
        <v>72</v>
      </c>
      <c r="E13" s="31">
        <f>$B$12</f>
        <v>72</v>
      </c>
      <c r="F13" s="55">
        <f>$B$12</f>
        <v>72</v>
      </c>
      <c r="G13" s="33">
        <f>D13+E13+F13</f>
        <v>216</v>
      </c>
    </row>
    <row r="14" spans="2:9" ht="30" customHeight="1" thickBot="1">
      <c r="B14" s="42"/>
      <c r="C14" s="43" t="s">
        <v>18</v>
      </c>
      <c r="D14" s="45">
        <f>IF(SUM($D$9:$F$11)=0," ",D12+D13)</f>
        <v>382</v>
      </c>
      <c r="E14" s="37">
        <f>IF(SUM($D$9:$F$11)=0," ",E12+E13)</f>
        <v>445</v>
      </c>
      <c r="F14" s="46">
        <f>IF(SUM($D$9:$F$11)=0," ",F12+F13)</f>
        <v>408</v>
      </c>
      <c r="G14" s="38">
        <f t="shared" si="0"/>
        <v>1235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9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Feuil7!C6</f>
        <v>Equipe 3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/>
      <c r="C20" s="23" t="str">
        <f>Feuil7!A6</f>
        <v>Canteux Thierry</v>
      </c>
      <c r="D20" s="24"/>
      <c r="E20" s="25"/>
      <c r="F20" s="26"/>
      <c r="G20" s="27">
        <f aca="true" t="shared" si="1" ref="G20:G25">IF(SUM($D$20:$F$22)=0," ",D20+E20+F20)</f>
        <v>0</v>
      </c>
    </row>
    <row r="21" spans="2:7" ht="30" customHeight="1">
      <c r="B21" s="28">
        <f>Feuil7!B7</f>
        <v>36</v>
      </c>
      <c r="C21" s="29" t="str">
        <f>Feuil7!A7</f>
        <v>Gadais Cathy</v>
      </c>
      <c r="D21" s="30">
        <v>157</v>
      </c>
      <c r="E21" s="31">
        <v>147</v>
      </c>
      <c r="F21" s="32">
        <v>160</v>
      </c>
      <c r="G21" s="33">
        <f t="shared" si="1"/>
        <v>464</v>
      </c>
    </row>
    <row r="22" spans="2:7" ht="30" customHeight="1" thickBot="1">
      <c r="B22" s="34">
        <v>35</v>
      </c>
      <c r="C22" s="60" t="s">
        <v>33</v>
      </c>
      <c r="D22" s="36">
        <v>205</v>
      </c>
      <c r="E22" s="37">
        <v>207</v>
      </c>
      <c r="F22" s="15">
        <v>194</v>
      </c>
      <c r="G22" s="53">
        <f t="shared" si="1"/>
        <v>606</v>
      </c>
    </row>
    <row r="23" spans="2:7" ht="30" customHeight="1" thickBot="1">
      <c r="B23" s="16">
        <f>SUM(B20:B22)</f>
        <v>71</v>
      </c>
      <c r="C23" s="39" t="s">
        <v>16</v>
      </c>
      <c r="D23" s="40">
        <f>IF(SUM($D$20:$F$22)=0," ",D20+D21+D22)</f>
        <v>362</v>
      </c>
      <c r="E23" s="25">
        <f>IF(SUM($D$20:$F$22)=0," ",E20+E21+E22)</f>
        <v>354</v>
      </c>
      <c r="F23" s="41">
        <f>IF(SUM($D$20:$F$22)=0," ",F20+F21+F22)</f>
        <v>354</v>
      </c>
      <c r="G23" s="27">
        <f t="shared" si="1"/>
        <v>1070</v>
      </c>
    </row>
    <row r="24" spans="2:7" ht="30" customHeight="1" thickBot="1">
      <c r="B24" s="54"/>
      <c r="C24" s="43" t="s">
        <v>6</v>
      </c>
      <c r="D24" s="44">
        <f>$B$23</f>
        <v>71</v>
      </c>
      <c r="E24" s="31">
        <f>$B$23</f>
        <v>71</v>
      </c>
      <c r="F24" s="55">
        <f>$B$23</f>
        <v>71</v>
      </c>
      <c r="G24" s="33">
        <f>D24+E24+F24</f>
        <v>213</v>
      </c>
    </row>
    <row r="25" spans="2:9" ht="30" customHeight="1" thickBot="1">
      <c r="B25" s="54"/>
      <c r="C25" s="43" t="s">
        <v>18</v>
      </c>
      <c r="D25" s="56">
        <f>IF(SUM($D$20:$F$22)=0," ",D23+D24)</f>
        <v>433</v>
      </c>
      <c r="E25" s="57">
        <f>IF(SUM($D$20:$F$22)=0," ",E23+E24)</f>
        <v>425</v>
      </c>
      <c r="F25" s="58">
        <f>IF(SUM($D$20:$F$22)=0," ",F23+F24)</f>
        <v>425</v>
      </c>
      <c r="G25" s="38">
        <f t="shared" si="1"/>
        <v>1283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7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tr">
        <f>Feuil1!B1</f>
        <v>Résultats Doublette Journée du  08/02/2024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8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10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Feuil7!C12</f>
        <v>Equipe 6</v>
      </c>
      <c r="D8" s="18" t="s">
        <v>2</v>
      </c>
      <c r="E8" s="19" t="s">
        <v>3</v>
      </c>
      <c r="F8" s="20" t="s">
        <v>4</v>
      </c>
      <c r="G8" s="21" t="s">
        <v>1</v>
      </c>
    </row>
    <row r="9" spans="2:7" ht="30" customHeight="1">
      <c r="B9" s="22">
        <f>Feuil7!B12</f>
        <v>39</v>
      </c>
      <c r="C9" s="23" t="str">
        <f>Feuil7!A12</f>
        <v>Clavier Fanfan</v>
      </c>
      <c r="D9" s="24">
        <v>142</v>
      </c>
      <c r="E9" s="25">
        <v>162</v>
      </c>
      <c r="F9" s="26">
        <v>158</v>
      </c>
      <c r="G9" s="27">
        <f aca="true" t="shared" si="0" ref="G9:G14">IF(SUM($D$9:$F$11)=0," ",D9+E9+F9)</f>
        <v>462</v>
      </c>
    </row>
    <row r="10" spans="2:7" ht="30" customHeight="1">
      <c r="B10" s="28">
        <f>Feuil7!B13</f>
        <v>35</v>
      </c>
      <c r="C10" s="29" t="str">
        <f>Feuil7!A13</f>
        <v>Delafosse Florian</v>
      </c>
      <c r="D10" s="30">
        <v>137</v>
      </c>
      <c r="E10" s="31">
        <v>140</v>
      </c>
      <c r="F10" s="32">
        <v>148</v>
      </c>
      <c r="G10" s="33">
        <f t="shared" si="0"/>
        <v>425</v>
      </c>
    </row>
    <row r="11" spans="2:7" ht="30" customHeight="1" thickBot="1">
      <c r="B11" s="34"/>
      <c r="C11" s="60"/>
      <c r="D11" s="36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74</v>
      </c>
      <c r="C12" s="39" t="s">
        <v>16</v>
      </c>
      <c r="D12" s="40">
        <f>IF(SUM($D$9:$F$11)=0," ",D9+D10+D11)</f>
        <v>279</v>
      </c>
      <c r="E12" s="25">
        <f>IF(SUM($D$9:$F$11)=0," ",E9+E10+E11)</f>
        <v>302</v>
      </c>
      <c r="F12" s="41">
        <f>IF(SUM($D$9:$F$11)=0," ",F9+F10+F11)</f>
        <v>306</v>
      </c>
      <c r="G12" s="27">
        <f t="shared" si="0"/>
        <v>887</v>
      </c>
    </row>
    <row r="13" spans="2:7" ht="30" customHeight="1" thickBot="1">
      <c r="B13" s="42"/>
      <c r="C13" s="43" t="s">
        <v>6</v>
      </c>
      <c r="D13" s="44">
        <f>$B$12</f>
        <v>74</v>
      </c>
      <c r="E13" s="31">
        <f>$B$12</f>
        <v>74</v>
      </c>
      <c r="F13" s="55">
        <f>$B$12</f>
        <v>74</v>
      </c>
      <c r="G13" s="33">
        <f>D13+E13+F13</f>
        <v>222</v>
      </c>
    </row>
    <row r="14" spans="2:9" ht="30" customHeight="1" thickBot="1">
      <c r="B14" s="42"/>
      <c r="C14" s="43" t="s">
        <v>18</v>
      </c>
      <c r="D14" s="45">
        <f>IF(SUM($D$9:$F$11)=0," ",D12+D13)</f>
        <v>353</v>
      </c>
      <c r="E14" s="37">
        <f>IF(SUM($D$9:$F$11)=0," ",E12+E13)</f>
        <v>376</v>
      </c>
      <c r="F14" s="46">
        <f>IF(SUM($D$9:$F$11)=0," ",F12+F13)</f>
        <v>380</v>
      </c>
      <c r="G14" s="38">
        <f t="shared" si="0"/>
        <v>1109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11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2</v>
      </c>
      <c r="E19" s="19" t="s">
        <v>3</v>
      </c>
      <c r="F19" s="20" t="s">
        <v>4</v>
      </c>
      <c r="G19" s="50" t="s">
        <v>17</v>
      </c>
    </row>
    <row r="20" spans="2:7" ht="30" customHeight="1">
      <c r="B20" s="22">
        <f>Feuil7!B10</f>
        <v>27</v>
      </c>
      <c r="C20" s="23" t="str">
        <f>Feuil7!A10</f>
        <v>Gresselin Cyrille</v>
      </c>
      <c r="D20" s="24">
        <v>170</v>
      </c>
      <c r="E20" s="25">
        <v>178</v>
      </c>
      <c r="F20" s="26">
        <v>200</v>
      </c>
      <c r="G20" s="27">
        <f aca="true" t="shared" si="1" ref="G20:G25">IF(SUM($D$20:$F$22)=0," ",D20+E20+F20)</f>
        <v>548</v>
      </c>
    </row>
    <row r="21" spans="2:7" ht="30" customHeight="1">
      <c r="B21" s="28">
        <f>Feuil7!B11</f>
        <v>18</v>
      </c>
      <c r="C21" s="29" t="str">
        <f>Feuil7!A11</f>
        <v>Mercier Guy</v>
      </c>
      <c r="D21" s="30">
        <v>181</v>
      </c>
      <c r="E21" s="31">
        <v>179</v>
      </c>
      <c r="F21" s="32">
        <v>192</v>
      </c>
      <c r="G21" s="33">
        <f t="shared" si="1"/>
        <v>552</v>
      </c>
    </row>
    <row r="22" spans="2:7" ht="30" customHeight="1" thickBot="1">
      <c r="B22" s="34"/>
      <c r="C22" s="61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45</v>
      </c>
      <c r="C23" s="39" t="s">
        <v>16</v>
      </c>
      <c r="D23" s="40">
        <f>IF(SUM($D$20:$F$22)=0," ",D20+D21+D22)</f>
        <v>351</v>
      </c>
      <c r="E23" s="25">
        <f>IF(SUM($D$20:$F$22)=0," ",E20+E21+E22)</f>
        <v>357</v>
      </c>
      <c r="F23" s="41">
        <f>IF(SUM($D$20:$F$22)=0," ",F20+F21+F22)</f>
        <v>392</v>
      </c>
      <c r="G23" s="27">
        <f t="shared" si="1"/>
        <v>1100</v>
      </c>
    </row>
    <row r="24" spans="2:7" ht="30" customHeight="1" thickBot="1">
      <c r="B24" s="54"/>
      <c r="C24" s="43" t="s">
        <v>6</v>
      </c>
      <c r="D24" s="44">
        <f>$B$23</f>
        <v>45</v>
      </c>
      <c r="E24" s="31">
        <f>$B$23</f>
        <v>45</v>
      </c>
      <c r="F24" s="55">
        <f>$B$23</f>
        <v>45</v>
      </c>
      <c r="G24" s="33">
        <f>D24+E24+F24</f>
        <v>135</v>
      </c>
    </row>
    <row r="25" spans="2:9" ht="30" customHeight="1" thickBot="1">
      <c r="B25" s="54"/>
      <c r="C25" s="43" t="s">
        <v>18</v>
      </c>
      <c r="D25" s="56">
        <f>IF(SUM($D$20:$F$22)=0," ",D23+D24)</f>
        <v>396</v>
      </c>
      <c r="E25" s="57">
        <f>IF(SUM($D$20:$F$22)=0," ",E23+E24)</f>
        <v>402</v>
      </c>
      <c r="F25" s="58">
        <f>IF(SUM($D$20:$F$22)=0," ",F23+F24)</f>
        <v>437</v>
      </c>
      <c r="G25" s="38">
        <f t="shared" si="1"/>
        <v>1235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4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tr">
        <f>Feuil1!B1</f>
        <v>Résultats Doublette Journée du  08/02/2024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8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71" t="s">
        <v>5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Feuil7!C6</f>
        <v>Equipe 3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/>
      <c r="C9" s="59" t="str">
        <f>Feuil7!A6</f>
        <v>Canteux Thierry</v>
      </c>
      <c r="D9" s="24"/>
      <c r="E9" s="25"/>
      <c r="F9" s="26"/>
      <c r="G9" s="27">
        <f aca="true" t="shared" si="0" ref="G9:G14">IF(SUM($D$9:$F$11)=0," ",D9+E9+F9)</f>
        <v>0</v>
      </c>
    </row>
    <row r="10" spans="2:7" ht="30" customHeight="1">
      <c r="B10" s="28">
        <f>Feuil7!B7</f>
        <v>36</v>
      </c>
      <c r="C10" s="29" t="str">
        <f>Feuil7!A7</f>
        <v>Gadais Cathy</v>
      </c>
      <c r="D10" s="30">
        <v>145</v>
      </c>
      <c r="E10" s="31">
        <v>182</v>
      </c>
      <c r="F10" s="32">
        <v>158</v>
      </c>
      <c r="G10" s="33">
        <f t="shared" si="0"/>
        <v>485</v>
      </c>
    </row>
    <row r="11" spans="2:7" ht="30" customHeight="1" thickBot="1">
      <c r="B11" s="34">
        <v>35</v>
      </c>
      <c r="C11" s="60" t="s">
        <v>33</v>
      </c>
      <c r="D11" s="36">
        <v>149</v>
      </c>
      <c r="E11" s="37">
        <v>180</v>
      </c>
      <c r="F11" s="15">
        <v>169</v>
      </c>
      <c r="G11" s="38">
        <f t="shared" si="0"/>
        <v>498</v>
      </c>
    </row>
    <row r="12" spans="2:7" ht="30" customHeight="1" thickBot="1">
      <c r="B12" s="16">
        <f>SUM(B9:B11)</f>
        <v>71</v>
      </c>
      <c r="C12" s="39" t="s">
        <v>16</v>
      </c>
      <c r="D12" s="40">
        <f>IF(SUM($D$9:$F$11)=0," ",D9+D10+D11)</f>
        <v>294</v>
      </c>
      <c r="E12" s="25">
        <f>IF(SUM($D$9:$F$11)=0," ",E9+E10+E11)</f>
        <v>362</v>
      </c>
      <c r="F12" s="41">
        <f>IF(SUM($D$9:$F$11)=0," ",F9+F10+F11)</f>
        <v>327</v>
      </c>
      <c r="G12" s="27">
        <f t="shared" si="0"/>
        <v>983</v>
      </c>
    </row>
    <row r="13" spans="2:7" ht="30" customHeight="1" thickBot="1">
      <c r="B13" s="42"/>
      <c r="C13" s="43" t="s">
        <v>6</v>
      </c>
      <c r="D13" s="44">
        <f>$B$12</f>
        <v>71</v>
      </c>
      <c r="E13" s="31">
        <f>$B$12</f>
        <v>71</v>
      </c>
      <c r="F13" s="55">
        <f>$B$12</f>
        <v>71</v>
      </c>
      <c r="G13" s="33">
        <f>D13+E13+F13</f>
        <v>213</v>
      </c>
    </row>
    <row r="14" spans="2:9" ht="30" customHeight="1" thickBot="1">
      <c r="B14" s="42"/>
      <c r="C14" s="43" t="s">
        <v>18</v>
      </c>
      <c r="D14" s="45">
        <f>IF(SUM($D$9:$F$11)=0," ",D12+D13)</f>
        <v>365</v>
      </c>
      <c r="E14" s="37">
        <f>IF(SUM($D$9:$F$11)=0," ",E12+E13)</f>
        <v>433</v>
      </c>
      <c r="F14" s="46">
        <f>IF(SUM($D$9:$F$11)=0," ",F12+F13)</f>
        <v>398</v>
      </c>
      <c r="G14" s="38">
        <f t="shared" si="0"/>
        <v>1196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2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2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7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Feuil7!C10</f>
        <v>Equipe 5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Feuil7!B10</f>
        <v>27</v>
      </c>
      <c r="C20" s="23" t="str">
        <f>Feuil7!A10</f>
        <v>Gresselin Cyrille</v>
      </c>
      <c r="D20" s="24">
        <v>187</v>
      </c>
      <c r="E20" s="25">
        <v>170</v>
      </c>
      <c r="F20" s="26">
        <v>192</v>
      </c>
      <c r="G20" s="27">
        <f aca="true" t="shared" si="1" ref="G20:G25">IF(SUM($D$20:$F$22)=0," ",D20+E20+F20)</f>
        <v>549</v>
      </c>
    </row>
    <row r="21" spans="2:7" ht="30" customHeight="1">
      <c r="B21" s="28">
        <f>Feuil7!B11</f>
        <v>18</v>
      </c>
      <c r="C21" s="59" t="str">
        <f>Feuil7!A11</f>
        <v>Mercier Guy</v>
      </c>
      <c r="D21" s="30">
        <v>163</v>
      </c>
      <c r="E21" s="31">
        <v>169</v>
      </c>
      <c r="F21" s="32">
        <v>205</v>
      </c>
      <c r="G21" s="33">
        <f t="shared" si="1"/>
        <v>537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45</v>
      </c>
      <c r="C23" s="39" t="s">
        <v>16</v>
      </c>
      <c r="D23" s="40">
        <f>IF(SUM($D$20:$F$22)=0," ",D20+D21+D22)</f>
        <v>350</v>
      </c>
      <c r="E23" s="25">
        <f>IF(SUM($D$20:$F$22)=0," ",E20+E21+E22)</f>
        <v>339</v>
      </c>
      <c r="F23" s="41">
        <f>IF(SUM($D$20:$F$22)=0," ",F20+F21+F22)</f>
        <v>397</v>
      </c>
      <c r="G23" s="27">
        <f t="shared" si="1"/>
        <v>1086</v>
      </c>
    </row>
    <row r="24" spans="2:7" ht="30" customHeight="1" thickBot="1">
      <c r="B24" s="54"/>
      <c r="C24" s="43" t="s">
        <v>6</v>
      </c>
      <c r="D24" s="44">
        <f>$B$23</f>
        <v>45</v>
      </c>
      <c r="E24" s="31">
        <f>$B$23</f>
        <v>45</v>
      </c>
      <c r="F24" s="55">
        <f>$B$23</f>
        <v>45</v>
      </c>
      <c r="G24" s="33">
        <f>D24+E24+F24</f>
        <v>135</v>
      </c>
    </row>
    <row r="25" spans="2:9" ht="30" customHeight="1" thickBot="1">
      <c r="B25" s="54"/>
      <c r="C25" s="43" t="s">
        <v>18</v>
      </c>
      <c r="D25" s="56">
        <f>IF(SUM($D$20:$F$22)=0," ",D23+D24)</f>
        <v>395</v>
      </c>
      <c r="E25" s="57">
        <f>IF(SUM($D$20:$F$22)=0," ",E23+E24)</f>
        <v>384</v>
      </c>
      <c r="F25" s="58">
        <f>IF(SUM($D$20:$F$22)=0," ",F23+F24)</f>
        <v>442</v>
      </c>
      <c r="G25" s="38">
        <f t="shared" si="1"/>
        <v>1221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0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6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6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tr">
        <f>Feuil1!B1</f>
        <v>Résultats Doublette Journée du  08/02/2024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8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8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Feuil7!C4</f>
        <v>Equipe 2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>
        <f>Feuil7!B4</f>
        <v>23</v>
      </c>
      <c r="C9" s="23" t="str">
        <f>Feuil7!A4</f>
        <v>Delafosse Nicolas</v>
      </c>
      <c r="D9" s="24">
        <v>225</v>
      </c>
      <c r="E9" s="25">
        <v>207</v>
      </c>
      <c r="F9" s="26">
        <v>188</v>
      </c>
      <c r="G9" s="27">
        <f aca="true" t="shared" si="0" ref="G9:G14">IF(SUM($D$9:$F$11)=0," ",D9+E9+F9)</f>
        <v>620</v>
      </c>
    </row>
    <row r="10" spans="2:7" ht="30" customHeight="1">
      <c r="B10" s="28">
        <f>Feuil7!B5</f>
        <v>38</v>
      </c>
      <c r="C10" s="29" t="str">
        <f>Feuil7!A5</f>
        <v>Lecarpentier Denis</v>
      </c>
      <c r="D10" s="30">
        <v>169</v>
      </c>
      <c r="E10" s="31">
        <v>149</v>
      </c>
      <c r="F10" s="32">
        <v>160</v>
      </c>
      <c r="G10" s="33">
        <f t="shared" si="0"/>
        <v>478</v>
      </c>
    </row>
    <row r="11" spans="2:7" ht="30" customHeight="1" thickBot="1">
      <c r="B11" s="34"/>
      <c r="C11" s="35"/>
      <c r="D11" s="62"/>
      <c r="E11" s="37"/>
      <c r="F11" s="15"/>
      <c r="G11" s="38">
        <f t="shared" si="0"/>
        <v>0</v>
      </c>
    </row>
    <row r="12" spans="2:7" ht="30" customHeight="1" thickBot="1">
      <c r="B12" s="16">
        <f>SUM(B9:B11)</f>
        <v>61</v>
      </c>
      <c r="C12" s="39" t="s">
        <v>16</v>
      </c>
      <c r="D12" s="40">
        <f>IF(SUM($D$9:$F$11)=0," ",D9+D10+D11)</f>
        <v>394</v>
      </c>
      <c r="E12" s="25">
        <f>IF(SUM($D$9:$F$11)=0," ",E9+E10+E11)</f>
        <v>356</v>
      </c>
      <c r="F12" s="41">
        <f>IF(SUM($D$9:$F$11)=0," ",F9+F10+F11)</f>
        <v>348</v>
      </c>
      <c r="G12" s="27">
        <f t="shared" si="0"/>
        <v>1098</v>
      </c>
    </row>
    <row r="13" spans="2:7" ht="30" customHeight="1" thickBot="1">
      <c r="B13" s="42"/>
      <c r="C13" s="43" t="s">
        <v>6</v>
      </c>
      <c r="D13" s="44">
        <f>$B$12</f>
        <v>61</v>
      </c>
      <c r="E13" s="31">
        <f>$B$12</f>
        <v>61</v>
      </c>
      <c r="F13" s="55">
        <f>$B$12</f>
        <v>61</v>
      </c>
      <c r="G13" s="33">
        <f>D13+E13+F13</f>
        <v>183</v>
      </c>
    </row>
    <row r="14" spans="2:9" ht="30" customHeight="1" thickBot="1">
      <c r="B14" s="42"/>
      <c r="C14" s="43" t="s">
        <v>18</v>
      </c>
      <c r="D14" s="45">
        <f>IF(SUM($D$9:$F$11)=0," ",D12+D13)</f>
        <v>455</v>
      </c>
      <c r="E14" s="37">
        <f>IF(SUM($D$9:$F$11)=0," ",E12+E13)</f>
        <v>417</v>
      </c>
      <c r="F14" s="46">
        <f>IF(SUM($D$9:$F$11)=0," ",F12+F13)</f>
        <v>409</v>
      </c>
      <c r="G14" s="38">
        <f t="shared" si="0"/>
        <v>1281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0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0</v>
      </c>
      <c r="I15" s="2">
        <f>IF(SUM($D$9:$F$11)=0," ",D15+E15+F15+G15)</f>
        <v>0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9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Feuil7!C12</f>
        <v>Equipe 6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Feuil7!B12</f>
        <v>39</v>
      </c>
      <c r="C20" s="23" t="str">
        <f>Feuil7!A12</f>
        <v>Clavier Fanfan</v>
      </c>
      <c r="D20" s="24">
        <v>200</v>
      </c>
      <c r="E20" s="25">
        <v>191</v>
      </c>
      <c r="F20" s="26">
        <v>201</v>
      </c>
      <c r="G20" s="27">
        <f aca="true" t="shared" si="1" ref="G20:G25">IF(SUM($D$20:$F$22)=0," ",D20+E20+F20)</f>
        <v>592</v>
      </c>
    </row>
    <row r="21" spans="2:7" ht="30" customHeight="1">
      <c r="B21" s="28">
        <f>Feuil7!B13</f>
        <v>35</v>
      </c>
      <c r="C21" s="29" t="str">
        <f>Feuil7!A13</f>
        <v>Delafosse Florian</v>
      </c>
      <c r="D21" s="30">
        <v>202</v>
      </c>
      <c r="E21" s="31">
        <v>208</v>
      </c>
      <c r="F21" s="32">
        <v>160</v>
      </c>
      <c r="G21" s="33">
        <f t="shared" si="1"/>
        <v>570</v>
      </c>
    </row>
    <row r="22" spans="2:7" ht="30" customHeight="1" thickBot="1">
      <c r="B22" s="34"/>
      <c r="C22" s="35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74</v>
      </c>
      <c r="C23" s="39" t="s">
        <v>16</v>
      </c>
      <c r="D23" s="40">
        <f>IF(SUM($D$20:$F$22)=0," ",D20+D21+D22)</f>
        <v>402</v>
      </c>
      <c r="E23" s="25">
        <f>IF(SUM($D$20:$F$22)=0," ",E20+E21+E22)</f>
        <v>399</v>
      </c>
      <c r="F23" s="41">
        <f>IF(SUM($D$20:$F$22)=0," ",F20+F21+F22)</f>
        <v>361</v>
      </c>
      <c r="G23" s="27">
        <f t="shared" si="1"/>
        <v>1162</v>
      </c>
    </row>
    <row r="24" spans="2:7" ht="30" customHeight="1" thickBot="1">
      <c r="B24" s="54"/>
      <c r="C24" s="43" t="s">
        <v>6</v>
      </c>
      <c r="D24" s="44">
        <f>$B$23</f>
        <v>74</v>
      </c>
      <c r="E24" s="31">
        <f>$B$23</f>
        <v>74</v>
      </c>
      <c r="F24" s="55">
        <f>$B$23</f>
        <v>74</v>
      </c>
      <c r="G24" s="33">
        <f>D24+E24+F24</f>
        <v>222</v>
      </c>
    </row>
    <row r="25" spans="2:9" ht="30" customHeight="1" thickBot="1">
      <c r="B25" s="54"/>
      <c r="C25" s="43" t="s">
        <v>18</v>
      </c>
      <c r="D25" s="56">
        <f>IF(SUM($D$20:$F$22)=0," ",D23+D24)</f>
        <v>476</v>
      </c>
      <c r="E25" s="57">
        <f>IF(SUM($D$20:$F$22)=0," ",E23+E24)</f>
        <v>473</v>
      </c>
      <c r="F25" s="58">
        <f>IF(SUM($D$20:$F$22)=0," ",F23+F24)</f>
        <v>435</v>
      </c>
      <c r="G25" s="38">
        <f t="shared" si="1"/>
        <v>1384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2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2</v>
      </c>
      <c r="I26" s="2">
        <f>IF(SUM($D$9:$F$11)=0," ",D26+E26+F26+G26)</f>
        <v>8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26"/>
  <sheetViews>
    <sheetView zoomScale="80" zoomScaleNormal="80" zoomScalePageLayoutView="0" workbookViewId="0" topLeftCell="A3">
      <selection activeCell="A4" sqref="A4"/>
    </sheetView>
  </sheetViews>
  <sheetFormatPr defaultColWidth="11.421875" defaultRowHeight="12.75"/>
  <cols>
    <col min="1" max="1" width="3.57421875" style="0" customWidth="1"/>
    <col min="2" max="2" width="20.7109375" style="0" customWidth="1"/>
    <col min="3" max="3" width="30.7109375" style="0" customWidth="1"/>
    <col min="4" max="7" width="20.7109375" style="0" customWidth="1"/>
    <col min="9" max="9" width="20.7109375" style="0" customWidth="1"/>
  </cols>
  <sheetData>
    <row r="1" spans="2:9" ht="20.25">
      <c r="B1" s="66" t="str">
        <f>Feuil1!B1</f>
        <v>Résultats Doublette Journée du  08/02/2024</v>
      </c>
      <c r="C1" s="66"/>
      <c r="D1" s="66"/>
      <c r="E1" s="66"/>
      <c r="F1" s="66"/>
      <c r="G1" s="66"/>
      <c r="H1" s="66"/>
      <c r="I1" s="66"/>
    </row>
    <row r="2" spans="3:7" ht="18">
      <c r="C2" s="3"/>
      <c r="D2" s="3"/>
      <c r="E2" s="3"/>
      <c r="F2" s="3"/>
      <c r="G2" s="3"/>
    </row>
    <row r="3" spans="2:9" ht="18">
      <c r="B3" s="68" t="str">
        <f>Feuil1!B3</f>
        <v>2 ème Période</v>
      </c>
      <c r="C3" s="68"/>
      <c r="D3" s="68"/>
      <c r="E3" s="68"/>
      <c r="F3" s="68"/>
      <c r="G3" s="68"/>
      <c r="H3" s="68"/>
      <c r="I3" s="68"/>
    </row>
    <row r="4" spans="2:9" ht="18">
      <c r="B4" s="70" t="str">
        <f>Feuil1!B4</f>
        <v>4 ème Journée</v>
      </c>
      <c r="C4" s="70"/>
      <c r="D4" s="70"/>
      <c r="E4" s="70"/>
      <c r="F4" s="70"/>
      <c r="G4" s="70"/>
      <c r="H4" s="70"/>
      <c r="I4" s="70"/>
    </row>
    <row r="5" ht="18" customHeight="1" thickBot="1"/>
    <row r="6" spans="2:7" ht="19.5" customHeight="1" thickBot="1">
      <c r="B6" s="13"/>
      <c r="C6" s="13"/>
      <c r="D6" s="63" t="s">
        <v>10</v>
      </c>
      <c r="E6" s="64"/>
      <c r="F6" s="65"/>
      <c r="G6" s="14"/>
    </row>
    <row r="7" spans="2:7" ht="19.5" customHeight="1" thickBot="1">
      <c r="B7" s="13"/>
      <c r="C7" s="13"/>
      <c r="D7" s="15"/>
      <c r="E7" s="15"/>
      <c r="F7" s="14"/>
      <c r="G7" s="14"/>
    </row>
    <row r="8" spans="2:7" ht="30" customHeight="1" thickBot="1">
      <c r="B8" s="16" t="s">
        <v>6</v>
      </c>
      <c r="C8" s="17" t="str">
        <f>Feuil7!C8</f>
        <v>Equipe 4</v>
      </c>
      <c r="D8" s="18" t="s">
        <v>12</v>
      </c>
      <c r="E8" s="19" t="s">
        <v>13</v>
      </c>
      <c r="F8" s="20" t="s">
        <v>14</v>
      </c>
      <c r="G8" s="21" t="s">
        <v>1</v>
      </c>
    </row>
    <row r="9" spans="2:7" ht="30" customHeight="1">
      <c r="B9" s="22"/>
      <c r="C9" s="23" t="str">
        <f>Feuil7!A8</f>
        <v>Gadais Alain</v>
      </c>
      <c r="D9" s="24"/>
      <c r="E9" s="25"/>
      <c r="F9" s="26"/>
      <c r="G9" s="27">
        <f aca="true" t="shared" si="0" ref="G9:G14">IF(SUM($D$9:$F$11)=0," ",D9+E9+F9)</f>
        <v>0</v>
      </c>
    </row>
    <row r="10" spans="2:7" ht="30" customHeight="1">
      <c r="B10" s="28">
        <f>Feuil7!B9</f>
        <v>42</v>
      </c>
      <c r="C10" s="29" t="str">
        <f>Feuil7!A9</f>
        <v>Levesque Bernard</v>
      </c>
      <c r="D10" s="30">
        <v>166</v>
      </c>
      <c r="E10" s="31">
        <v>147</v>
      </c>
      <c r="F10" s="32">
        <v>165</v>
      </c>
      <c r="G10" s="33">
        <f t="shared" si="0"/>
        <v>478</v>
      </c>
    </row>
    <row r="11" spans="2:7" ht="30" customHeight="1" thickBot="1">
      <c r="B11" s="34">
        <v>30</v>
      </c>
      <c r="C11" s="35" t="s">
        <v>32</v>
      </c>
      <c r="D11" s="62">
        <v>246</v>
      </c>
      <c r="E11" s="37">
        <v>170</v>
      </c>
      <c r="F11" s="15">
        <v>149</v>
      </c>
      <c r="G11" s="38">
        <f t="shared" si="0"/>
        <v>565</v>
      </c>
    </row>
    <row r="12" spans="2:7" ht="30" customHeight="1" thickBot="1">
      <c r="B12" s="16">
        <f>SUM(B9:B11)</f>
        <v>72</v>
      </c>
      <c r="C12" s="39" t="s">
        <v>16</v>
      </c>
      <c r="D12" s="40">
        <f>IF(SUM($D$9:$F$11)=0," ",D9+D10+D11)</f>
        <v>412</v>
      </c>
      <c r="E12" s="25">
        <f>IF(SUM($D$9:$F$11)=0," ",E9+E10+E11)</f>
        <v>317</v>
      </c>
      <c r="F12" s="41">
        <f>IF(SUM($D$9:$F$11)=0," ",F9+F10+F11)</f>
        <v>314</v>
      </c>
      <c r="G12" s="27">
        <f t="shared" si="0"/>
        <v>1043</v>
      </c>
    </row>
    <row r="13" spans="2:7" ht="30" customHeight="1" thickBot="1">
      <c r="B13" s="42"/>
      <c r="C13" s="43" t="s">
        <v>6</v>
      </c>
      <c r="D13" s="44">
        <f>$B$12</f>
        <v>72</v>
      </c>
      <c r="E13" s="31">
        <f>$B$12</f>
        <v>72</v>
      </c>
      <c r="F13" s="55">
        <f>$B$12</f>
        <v>72</v>
      </c>
      <c r="G13" s="33">
        <f>D13+E13+F13</f>
        <v>216</v>
      </c>
    </row>
    <row r="14" spans="2:9" ht="30" customHeight="1" thickBot="1">
      <c r="B14" s="42"/>
      <c r="C14" s="43" t="s">
        <v>18</v>
      </c>
      <c r="D14" s="45">
        <f>IF(SUM($D$9:$F$11)=0," ",D12+D13)</f>
        <v>484</v>
      </c>
      <c r="E14" s="37">
        <f>IF(SUM($D$9:$F$11)=0," ",E12+E13)</f>
        <v>389</v>
      </c>
      <c r="F14" s="46">
        <f>IF(SUM($D$9:$F$11)=0," ",F12+F13)</f>
        <v>386</v>
      </c>
      <c r="G14" s="38">
        <f t="shared" si="0"/>
        <v>1259</v>
      </c>
      <c r="I14" s="2" t="s">
        <v>19</v>
      </c>
    </row>
    <row r="15" spans="2:9" ht="30" customHeight="1" thickBot="1">
      <c r="B15" s="47"/>
      <c r="C15" s="48" t="s">
        <v>0</v>
      </c>
      <c r="D15" s="49">
        <f>IF(AND(D9+D10+D11=0)," ",IF(D14&gt;D25,2,(IF(D14&lt;D25,0,(IF(D14=D25,1))))))</f>
        <v>2</v>
      </c>
      <c r="E15" s="49">
        <f>IF(AND(E9+E10+E11=0)," ",IF(E14&gt;E25,2,(IF(E14&lt;E25,0,(IF(E14=E25,1))))))</f>
        <v>0</v>
      </c>
      <c r="F15" s="49">
        <f>IF(AND(F9+F10+F11=0)," ",IF(F14&gt;F25,2,(IF(F14&lt;F25,0,(IF(F14=F25,1))))))</f>
        <v>0</v>
      </c>
      <c r="G15" s="49">
        <f>IF(AND(G9+G10+G11=0)," ",IF(G14&gt;G25,2,(IF(G14&lt;G25,0,(IF(G14=G25,1))))))</f>
        <v>2</v>
      </c>
      <c r="I15" s="2">
        <f>IF(SUM($D$9:$F$11)=0," ",D15+E15+F15+G15)</f>
        <v>4</v>
      </c>
    </row>
    <row r="16" spans="2:7" ht="30" customHeight="1" thickBot="1">
      <c r="B16" s="47"/>
      <c r="C16" s="13"/>
      <c r="D16" s="13"/>
      <c r="E16" s="13"/>
      <c r="F16" s="13"/>
      <c r="G16" s="13"/>
    </row>
    <row r="17" spans="2:7" ht="19.5" customHeight="1" thickBot="1">
      <c r="B17" s="47"/>
      <c r="C17" s="13"/>
      <c r="D17" s="63" t="s">
        <v>11</v>
      </c>
      <c r="E17" s="64"/>
      <c r="F17" s="65"/>
      <c r="G17" s="14"/>
    </row>
    <row r="18" spans="2:7" ht="19.5" customHeight="1" thickBot="1">
      <c r="B18" s="47"/>
      <c r="C18" s="13"/>
      <c r="D18" s="15"/>
      <c r="E18" s="15"/>
      <c r="F18" s="14"/>
      <c r="G18" s="14"/>
    </row>
    <row r="19" spans="2:7" ht="30" customHeight="1" thickBot="1">
      <c r="B19" s="16" t="s">
        <v>6</v>
      </c>
      <c r="C19" s="17" t="str">
        <f>Feuil7!C2</f>
        <v>Equipe 1</v>
      </c>
      <c r="D19" s="18" t="s">
        <v>12</v>
      </c>
      <c r="E19" s="19" t="s">
        <v>13</v>
      </c>
      <c r="F19" s="20" t="s">
        <v>14</v>
      </c>
      <c r="G19" s="50" t="s">
        <v>17</v>
      </c>
    </row>
    <row r="20" spans="2:7" ht="30" customHeight="1">
      <c r="B20" s="22">
        <f>Feuil7!B2</f>
        <v>36</v>
      </c>
      <c r="C20" s="23" t="str">
        <f>Feuil7!A2</f>
        <v>Morel Anne-Gaelle</v>
      </c>
      <c r="D20" s="24">
        <v>177</v>
      </c>
      <c r="E20" s="25">
        <v>193</v>
      </c>
      <c r="F20" s="26">
        <v>180</v>
      </c>
      <c r="G20" s="27">
        <f aca="true" t="shared" si="1" ref="G20:G25">IF(SUM($D$20:$F$22)=0," ",D20+E20+F20)</f>
        <v>550</v>
      </c>
    </row>
    <row r="21" spans="2:7" ht="30" customHeight="1">
      <c r="B21" s="28">
        <f>Feuil7!B3</f>
        <v>34</v>
      </c>
      <c r="C21" s="29" t="str">
        <f>Feuil7!A3</f>
        <v>Mercier Régine</v>
      </c>
      <c r="D21" s="30">
        <v>183</v>
      </c>
      <c r="E21" s="31">
        <v>157</v>
      </c>
      <c r="F21" s="32">
        <v>158</v>
      </c>
      <c r="G21" s="33">
        <f t="shared" si="1"/>
        <v>498</v>
      </c>
    </row>
    <row r="22" spans="2:7" ht="30" customHeight="1" thickBot="1">
      <c r="B22" s="34"/>
      <c r="C22" s="52"/>
      <c r="D22" s="36"/>
      <c r="E22" s="37"/>
      <c r="F22" s="15"/>
      <c r="G22" s="53">
        <f t="shared" si="1"/>
        <v>0</v>
      </c>
    </row>
    <row r="23" spans="2:7" ht="30" customHeight="1" thickBot="1">
      <c r="B23" s="16">
        <f>SUM(B20:B22)</f>
        <v>70</v>
      </c>
      <c r="C23" s="39" t="s">
        <v>16</v>
      </c>
      <c r="D23" s="40">
        <f>IF(SUM($D$20:$F$22)=0," ",D20+D21+D22)</f>
        <v>360</v>
      </c>
      <c r="E23" s="25">
        <f aca="true" t="shared" si="2" ref="E23:F25">IF(SUM($D$20:$F$22)=0," ",E20+E21+E22)</f>
        <v>350</v>
      </c>
      <c r="F23" s="41">
        <f t="shared" si="2"/>
        <v>338</v>
      </c>
      <c r="G23" s="27">
        <f t="shared" si="1"/>
        <v>1048</v>
      </c>
    </row>
    <row r="24" spans="2:7" ht="30" customHeight="1" thickBot="1">
      <c r="B24" s="54"/>
      <c r="C24" s="43" t="s">
        <v>6</v>
      </c>
      <c r="D24" s="44">
        <f>$B$23</f>
        <v>70</v>
      </c>
      <c r="E24" s="31">
        <f>$B$23</f>
        <v>70</v>
      </c>
      <c r="F24" s="55">
        <f>$B$23</f>
        <v>70</v>
      </c>
      <c r="G24" s="33">
        <f>D24+E24+F24</f>
        <v>210</v>
      </c>
    </row>
    <row r="25" spans="2:9" ht="30" customHeight="1" thickBot="1">
      <c r="B25" s="54"/>
      <c r="C25" s="43" t="s">
        <v>18</v>
      </c>
      <c r="D25" s="56">
        <f>IF(SUM($D$20:$F$22)=0," ",D22+D23+D24)</f>
        <v>430</v>
      </c>
      <c r="E25" s="57">
        <f>IF(SUM($D$20:$F$22)=0," ",E22+E23+E24)</f>
        <v>420</v>
      </c>
      <c r="F25" s="58">
        <f t="shared" si="2"/>
        <v>408</v>
      </c>
      <c r="G25" s="38">
        <f t="shared" si="1"/>
        <v>1258</v>
      </c>
      <c r="I25" s="2" t="s">
        <v>19</v>
      </c>
    </row>
    <row r="26" spans="2:9" ht="30" customHeight="1" thickBot="1">
      <c r="B26" s="13"/>
      <c r="C26" s="48" t="s">
        <v>0</v>
      </c>
      <c r="D26" s="49">
        <f>IF(AND(D20+D21+D22=0)," ",IF(D25&gt;D14,2,(IF(D25&lt;D14,0,(IF(D25=D14,1))))))</f>
        <v>0</v>
      </c>
      <c r="E26" s="49">
        <f>IF(AND(E20+E21+E22=0)," ",IF(E25&gt;E14,2,(IF(E25&lt;E14,0,(IF(E25=E14,1))))))</f>
        <v>2</v>
      </c>
      <c r="F26" s="49">
        <f>IF(AND(F20+F21+F22=0)," ",IF(F25&gt;F14,2,(IF(F25&lt;F14,0,(IF(F25=F14,1))))))</f>
        <v>2</v>
      </c>
      <c r="G26" s="49">
        <f>IF(AND(G20+G21+G22=0)," ",IF(G25&gt;G14,2,(IF(G25&lt;G14,0,(IF(G25=G14,1))))))</f>
        <v>0</v>
      </c>
      <c r="I26" s="2">
        <f>IF(SUM($D$9:$F$11)=0," ",D26+E26+F26+G26)</f>
        <v>4</v>
      </c>
    </row>
  </sheetData>
  <sheetProtection/>
  <mergeCells count="5">
    <mergeCell ref="D17:F17"/>
    <mergeCell ref="B1:I1"/>
    <mergeCell ref="B3:I3"/>
    <mergeCell ref="B4:I4"/>
    <mergeCell ref="D6:F6"/>
  </mergeCells>
  <printOptions/>
  <pageMargins left="0.3937007874015748" right="0.3937007874015748" top="0.3937007874015748" bottom="0.3937007874015748" header="0.1968503937007874" footer="0.1968503937007874"/>
  <pageSetup fitToHeight="1" fitToWidth="1" horizontalDpi="1200" verticalDpi="1200" orientation="landscape" paperSize="9" scale="80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2:F13"/>
  <sheetViews>
    <sheetView zoomScalePageLayoutView="0" workbookViewId="0" topLeftCell="A1">
      <selection activeCell="H2" sqref="H2"/>
    </sheetView>
  </sheetViews>
  <sheetFormatPr defaultColWidth="11.421875" defaultRowHeight="12.75"/>
  <cols>
    <col min="1" max="1" width="22.57421875" style="0" bestFit="1" customWidth="1"/>
  </cols>
  <sheetData>
    <row r="1" ht="13.5" thickBot="1"/>
    <row r="2" spans="1:6" ht="19.5" customHeight="1">
      <c r="A2" s="4" t="s">
        <v>27</v>
      </c>
      <c r="B2" s="5">
        <f>'[1]P2J4'!$D8</f>
        <v>36</v>
      </c>
      <c r="C2" s="72" t="s">
        <v>20</v>
      </c>
      <c r="D2" s="10">
        <f>Feuil1!G20</f>
        <v>496</v>
      </c>
      <c r="E2" s="11">
        <f>Feuil6!G20</f>
        <v>550</v>
      </c>
      <c r="F2" s="12">
        <f>Feuil1!I26</f>
        <v>3</v>
      </c>
    </row>
    <row r="3" spans="1:6" ht="19.5" customHeight="1" thickBot="1">
      <c r="A3" s="6" t="str">
        <f>'[2]Feuil7'!$A$3</f>
        <v>Mercier Régine</v>
      </c>
      <c r="B3" s="7">
        <f>'[1]P2J4'!$D9</f>
        <v>34</v>
      </c>
      <c r="C3" s="73"/>
      <c r="D3" s="9">
        <f>Feuil1!G21</f>
        <v>550</v>
      </c>
      <c r="E3" s="8">
        <f>Feuil6!G21</f>
        <v>498</v>
      </c>
      <c r="F3" s="1">
        <f>Feuil6!I26</f>
        <v>4</v>
      </c>
    </row>
    <row r="4" spans="1:6" ht="19.5" customHeight="1">
      <c r="A4" s="4" t="str">
        <f>'[3]Feuil7'!$A$4</f>
        <v>Delafosse Nicolas</v>
      </c>
      <c r="B4" s="5">
        <f>'[1]P2J4'!$D10</f>
        <v>23</v>
      </c>
      <c r="C4" s="72" t="s">
        <v>21</v>
      </c>
      <c r="D4" s="10">
        <f>Feuil1!G9</f>
        <v>636</v>
      </c>
      <c r="E4" s="11">
        <f>Feuil5!G9</f>
        <v>620</v>
      </c>
      <c r="F4" s="12">
        <f>Feuil1!I15</f>
        <v>5</v>
      </c>
    </row>
    <row r="5" spans="1:6" ht="19.5" customHeight="1" thickBot="1">
      <c r="A5" s="6" t="str">
        <f>'[2]Feuil7'!$A$5</f>
        <v>Lecarpentier Denis</v>
      </c>
      <c r="B5" s="7">
        <f>'[1]P2J4'!$D11</f>
        <v>38</v>
      </c>
      <c r="C5" s="73"/>
      <c r="D5" s="9">
        <f>Feuil1!G10</f>
        <v>440</v>
      </c>
      <c r="E5" s="8">
        <f>Feuil5!G10</f>
        <v>478</v>
      </c>
      <c r="F5" s="1">
        <f>Feuil5!I15</f>
        <v>0</v>
      </c>
    </row>
    <row r="6" spans="1:6" ht="19.5" customHeight="1">
      <c r="A6" s="4" t="str">
        <f>'[3]Feuil7'!$A$6</f>
        <v>Canteux Thierry</v>
      </c>
      <c r="B6" s="5">
        <f>'[1]P2J4'!$D12</f>
        <v>46</v>
      </c>
      <c r="C6" s="72" t="s">
        <v>22</v>
      </c>
      <c r="D6" s="10">
        <v>606</v>
      </c>
      <c r="E6" s="11">
        <v>498</v>
      </c>
      <c r="F6" s="12">
        <f>Feuil2!I26</f>
        <v>6</v>
      </c>
    </row>
    <row r="7" spans="1:6" ht="19.5" customHeight="1" thickBot="1">
      <c r="A7" s="6" t="s">
        <v>28</v>
      </c>
      <c r="B7" s="7">
        <f>'[1]P2J4'!$D13</f>
        <v>36</v>
      </c>
      <c r="C7" s="73"/>
      <c r="D7" s="9">
        <f>Feuil2!G21</f>
        <v>464</v>
      </c>
      <c r="E7" s="8">
        <f>Feuil4!G10</f>
        <v>485</v>
      </c>
      <c r="F7" s="1">
        <f>Feuil4!I15</f>
        <v>2</v>
      </c>
    </row>
    <row r="8" spans="1:6" ht="19.5" customHeight="1">
      <c r="A8" s="4" t="s">
        <v>29</v>
      </c>
      <c r="B8" s="5">
        <f>'[1]P2J4'!$D14</f>
        <v>41</v>
      </c>
      <c r="C8" s="72" t="s">
        <v>23</v>
      </c>
      <c r="D8" s="10">
        <v>539</v>
      </c>
      <c r="E8" s="11">
        <v>565</v>
      </c>
      <c r="F8" s="12">
        <f>Feuil2!I15</f>
        <v>2</v>
      </c>
    </row>
    <row r="9" spans="1:6" ht="19.5" customHeight="1" thickBot="1">
      <c r="A9" s="6" t="str">
        <f>'[2]Feuil7'!$A$9</f>
        <v>Levesque Bernard</v>
      </c>
      <c r="B9" s="7">
        <f>'[1]P2J4'!$D15</f>
        <v>42</v>
      </c>
      <c r="C9" s="73"/>
      <c r="D9" s="9">
        <f>Feuil2!G10</f>
        <v>480</v>
      </c>
      <c r="E9" s="8">
        <f>Feuil6!G10</f>
        <v>478</v>
      </c>
      <c r="F9" s="1">
        <f>Feuil6!I15</f>
        <v>4</v>
      </c>
    </row>
    <row r="10" spans="1:6" ht="19.5" customHeight="1" thickBot="1">
      <c r="A10" s="4" t="str">
        <f>'[3]Feuil7'!$A$10</f>
        <v>Gresselin Cyrille</v>
      </c>
      <c r="B10" s="7">
        <f>'[1]P2J4'!$D16</f>
        <v>27</v>
      </c>
      <c r="C10" s="72" t="s">
        <v>24</v>
      </c>
      <c r="D10" s="10">
        <f>Feuil3!G20</f>
        <v>548</v>
      </c>
      <c r="E10" s="11">
        <f>Feuil4!G20</f>
        <v>549</v>
      </c>
      <c r="F10" s="12">
        <f>Feuil3!I26</f>
        <v>8</v>
      </c>
    </row>
    <row r="11" spans="1:6" ht="19.5" customHeight="1" thickBot="1">
      <c r="A11" s="6" t="str">
        <f>'[2]Feuil7'!$A$11</f>
        <v>Mercier Guy</v>
      </c>
      <c r="B11" s="7">
        <f>'[1]P2J4'!$D17</f>
        <v>18</v>
      </c>
      <c r="C11" s="73"/>
      <c r="D11" s="9">
        <f>Feuil3!G21</f>
        <v>552</v>
      </c>
      <c r="E11" s="8">
        <f>Feuil4!G21</f>
        <v>537</v>
      </c>
      <c r="F11" s="1">
        <f>Feuil4!I26</f>
        <v>6</v>
      </c>
    </row>
    <row r="12" spans="1:6" ht="19.5" customHeight="1">
      <c r="A12" s="4" t="str">
        <f>'[3]Feuil7'!$A$12</f>
        <v>Clavier Fanfan</v>
      </c>
      <c r="B12" s="5">
        <f>'[1]P2J4'!$D18</f>
        <v>39</v>
      </c>
      <c r="C12" s="72" t="s">
        <v>15</v>
      </c>
      <c r="D12" s="10">
        <f>Feuil3!G9</f>
        <v>462</v>
      </c>
      <c r="E12" s="11">
        <f>Feuil5!G20</f>
        <v>592</v>
      </c>
      <c r="F12" s="12">
        <f>Feuil3!I15</f>
        <v>0</v>
      </c>
    </row>
    <row r="13" spans="1:6" ht="19.5" customHeight="1" thickBot="1">
      <c r="A13" s="6" t="s">
        <v>30</v>
      </c>
      <c r="B13" s="7">
        <f>'[1]P2J4'!$D19</f>
        <v>35</v>
      </c>
      <c r="C13" s="73"/>
      <c r="D13" s="9">
        <f>Feuil3!G10</f>
        <v>425</v>
      </c>
      <c r="E13" s="8">
        <f>Feuil5!G21</f>
        <v>570</v>
      </c>
      <c r="F13" s="1">
        <f>Feuil5!I26</f>
        <v>8</v>
      </c>
    </row>
  </sheetData>
  <sheetProtection/>
  <mergeCells count="6">
    <mergeCell ref="C10:C11"/>
    <mergeCell ref="C12:C13"/>
    <mergeCell ref="C2:C3"/>
    <mergeCell ref="C4:C5"/>
    <mergeCell ref="C6:C7"/>
    <mergeCell ref="C8:C9"/>
  </mergeCells>
  <printOptions/>
  <pageMargins left="0.787401575" right="0.787401575" top="0.984251969" bottom="0.984251969" header="0.4921259845" footer="0.4921259845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DRT-IdF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POIROT Lucien</dc:creator>
  <cp:keywords/>
  <dc:description/>
  <cp:lastModifiedBy>User</cp:lastModifiedBy>
  <cp:lastPrinted>2009-02-26T23:51:47Z</cp:lastPrinted>
  <dcterms:created xsi:type="dcterms:W3CDTF">2006-09-29T13:44:50Z</dcterms:created>
  <dcterms:modified xsi:type="dcterms:W3CDTF">2024-02-09T10:18:59Z</dcterms:modified>
  <cp:category/>
  <cp:version/>
  <cp:contentType/>
  <cp:contentStatus/>
</cp:coreProperties>
</file>